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2" activeTab="5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'announcement'!$A$1:$H$31</definedName>
    <definedName name="_xlnm.Print_Area" localSheetId="3">'BALANCE SHEET'!$A$1:$F$79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<sst xmlns="http://schemas.openxmlformats.org/spreadsheetml/2006/main" count="204" uniqueCount="164">
  <si>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</si>
  <si>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</si>
  <si>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</si>
  <si>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</si>
  <si>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</si>
  <si>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</si>
  <si>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</si>
  <si>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</si>
  <si>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</si>
  <si>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</si>
  <si>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</si>
  <si>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</si>
  <si>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</si>
  <si>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</si>
  <si>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</si>
  <si>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</si>
  <si>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</si>
  <si>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</si>
  <si>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</si>
  <si>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</si>
  <si>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</si>
  <si>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</si>
  <si>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</si>
  <si>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</si>
  <si>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</si>
  <si>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</si>
  <si>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</si>
  <si>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</si>
  <si>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</si>
  <si>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</si>
  <si>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</si>
  <si>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</si>
  <si>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</si>
  <si>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</si>
  <si>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</si>
  <si>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</si>
  <si>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</si>
  <si>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</si>
  <si>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</si>
  <si>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</si>
  <si>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</si>
  <si>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</si>
  <si>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</si>
  <si>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</si>
  <si>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</si>
  <si>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</si>
  <si>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</si>
  <si>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</si>
  <si>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</si>
  <si>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</si>
  <si>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</si>
  <si>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</si>
  <si>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</si>
  <si>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</si>
  <si>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</si>
  <si>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</si>
  <si>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</si>
  <si>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</si>
  <si>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</si>
  <si>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</si>
  <si>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</si>
  <si>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</si>
  <si>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</si>
  <si>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</si>
  <si>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</si>
  <si>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</si>
  <si>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</si>
  <si>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</si>
  <si>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</si>
  <si>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</si>
  <si>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</si>
  <si>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</si>
  <si>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</si>
  <si>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</si>
  <si>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</si>
  <si>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</si>
  <si>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</si>
  <si>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</si>
  <si>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</si>
  <si>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</si>
  <si>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</si>
  <si>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</si>
  <si>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</si>
  <si>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</si>
  <si>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</si>
  <si>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</si>
  <si>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</si>
  <si>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</si>
  <si>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</si>
  <si>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</si>
  <si>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</si>
  <si>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</si>
  <si>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</si>
  <si>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</si>
  <si>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</si>
  <si>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</si>
  <si>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</si>
  <si>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</si>
  <si>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</si>
  <si>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</si>
  <si>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</si>
  <si>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</si>
  <si>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</si>
  <si>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</si>
  <si>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</si>
  <si>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</si>
  <si>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</si>
  <si>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</si>
  <si>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</si>
  <si>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</si>
  <si>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</si>
  <si>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Cash generated from operations</t>
  </si>
  <si>
    <t>Net cash from operating activities</t>
  </si>
  <si>
    <t>Net cash used in financing activities</t>
  </si>
  <si>
    <t>Net  increase in cash and cash equivalents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</si>
  <si>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</si>
  <si>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</si>
  <si>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</si>
  <si>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</si>
  <si>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</si>
  <si>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</si>
  <si>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</si>
  <si>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</si>
  <si>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</si>
  <si>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</si>
  <si>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</si>
  <si>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</si>
  <si>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Advance from director</t>
  </si>
  <si>
    <t>Proceed from minority interest on the allotment of shares in a subsidiary company</t>
  </si>
  <si>
    <t>Interest expenses - overdraft</t>
  </si>
  <si>
    <t>29/2/2004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</si>
  <si>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</si>
  <si>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</si>
  <si>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</si>
  <si>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</si>
  <si>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</si>
  <si>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</si>
  <si>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</si>
  <si>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DEFERRED PLANTATION EXPENDITURES</t>
  </si>
  <si>
    <t>Balance as at 1 March 2004</t>
  </si>
  <si>
    <t xml:space="preserve">   Accrued billings</t>
  </si>
  <si>
    <t xml:space="preserve">   Progress Billings</t>
  </si>
  <si>
    <t xml:space="preserve">   Contract work in progress</t>
  </si>
  <si>
    <t>Option fees received</t>
  </si>
  <si>
    <t>Tax refund</t>
  </si>
  <si>
    <t xml:space="preserve">  for the year ended 29 February 2004 and the accompanying explanatory notes attached to the financial statement)</t>
  </si>
  <si>
    <t>Cash and cash equivalents at end of financial period</t>
  </si>
  <si>
    <t>Amortisation for the financial period</t>
  </si>
  <si>
    <t>Net profit for the financial period</t>
  </si>
  <si>
    <t>FOR THE FINANCIAL PERIOD ENDED 30 NOVEMBER 2004</t>
  </si>
  <si>
    <t>30 NOV 2004</t>
  </si>
  <si>
    <t>30 NOV 2003</t>
  </si>
  <si>
    <t>Interim report for the financial period ended 30 November 2004</t>
  </si>
  <si>
    <t>30/11/2004</t>
  </si>
  <si>
    <t>30/11/2003</t>
  </si>
  <si>
    <t>CUMULATIVE QUARTER (9 Mths)</t>
  </si>
  <si>
    <t>INDIVIDUAL QUARTER (3RD Q)</t>
  </si>
  <si>
    <t>AS AT END OF THIRD   QUARTER</t>
  </si>
  <si>
    <t>9 MONTHS ENDED</t>
  </si>
  <si>
    <t>Balance as at 30 November 2004</t>
  </si>
  <si>
    <t>Drawdown of revolving credit</t>
  </si>
  <si>
    <t xml:space="preserve">   Term loan</t>
  </si>
  <si>
    <t xml:space="preserve">   Revolving credit</t>
  </si>
  <si>
    <t xml:space="preserve">   Bank overdraft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</si>
</sst>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2" fillId="0" borderId="21" xfId="0" applyNumberFormat="1" applyFont="1" applyBorder="1" applyAlignment="1">
      <alignment/>
    </xf>
    <xf numFmtId="0" fontId="12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2" fillId="0" borderId="27" xfId="0" applyNumberFormat="1" applyFont="1" applyBorder="1" applyAlignment="1">
      <alignment/>
    </xf>
    <xf numFmtId="195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28" xfId="0" applyNumberFormat="1" applyFont="1" applyBorder="1" applyAlignment="1">
      <alignment/>
    </xf>
    <xf numFmtId="0" fontId="13" fillId="0" borderId="29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30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95" fontId="16" fillId="0" borderId="31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0" fontId="0" fillId="0" borderId="29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3" xfId="0" applyNumberFormat="1" applyFont="1" applyBorder="1" applyAlignment="1">
      <alignment/>
    </xf>
    <xf numFmtId="195" fontId="16" fillId="0" borderId="34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95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 quotePrefix="1">
      <alignment/>
    </xf>
    <xf numFmtId="0" fontId="14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7" fillId="0" borderId="10" xfId="0" applyNumberFormat="1" applyFont="1" applyBorder="1" applyAlignment="1" quotePrefix="1">
      <alignment/>
    </xf>
    <xf numFmtId="0" fontId="17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95" fontId="13" fillId="0" borderId="11" xfId="0" applyNumberFormat="1" applyFont="1" applyBorder="1" applyAlignment="1" quotePrefix="1">
      <alignment horizontal="center"/>
    </xf>
    <xf numFmtId="195" fontId="13" fillId="0" borderId="0" xfId="0" applyNumberFormat="1" applyFont="1" applyBorder="1" applyAlignment="1" quotePrefix="1">
      <alignment horizontal="center"/>
    </xf>
    <xf numFmtId="195" fontId="13" fillId="0" borderId="35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0" fontId="0" fillId="0" borderId="28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1" fontId="0" fillId="0" borderId="0" xfId="0" applyNumberFormat="1" applyAlignment="1">
      <alignment/>
    </xf>
    <xf numFmtId="195" fontId="0" fillId="0" borderId="14" xfId="0" applyNumberFormat="1" applyFont="1" applyBorder="1" applyAlignment="1">
      <alignment horizontal="center"/>
    </xf>
    <xf numFmtId="195" fontId="0" fillId="0" borderId="29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3">
      <selection activeCell="A1" sqref="A1"/>
    </sheetView>
  </sheetViews>
  <sheetFormatPr defaultColWidth="9.140625" defaultRowHeight="12.75"/>
  <cols>
    <col min="1" max="1" width="4.7109375" style="44" customWidth="1"/>
    <col min="2" max="2" width="6.421875" style="44" customWidth="1"/>
    <col min="3" max="3" width="4.7109375" style="44" customWidth="1"/>
    <col min="4" max="4" width="26.7109375" style="44" customWidth="1"/>
    <col min="5" max="5" width="15.00390625" style="46" customWidth="1"/>
    <col min="6" max="6" width="15.421875" style="46" customWidth="1"/>
    <col min="7" max="7" width="13.8515625" style="46" customWidth="1"/>
    <col min="8" max="8" width="14.00390625" style="46" customWidth="1"/>
    <col min="9" max="9" width="9.140625" style="46" customWidth="1"/>
    <col min="10" max="16384" width="12.421875" style="44" customWidth="1"/>
  </cols>
  <sheetData>
    <row r="1" spans="1:7" ht="30.75" customHeight="1">
      <c r="A1" s="149" t="s">
        <v>119</v>
      </c>
      <c r="B1" s="43"/>
      <c r="E1" s="45"/>
      <c r="G1" s="47"/>
    </row>
    <row r="2" spans="1:8" ht="15">
      <c r="A2" s="48"/>
      <c r="B2" s="49"/>
      <c r="C2" s="49"/>
      <c r="E2" s="47"/>
      <c r="G2" s="47"/>
      <c r="H2" s="47"/>
    </row>
    <row r="3" spans="1:8" ht="15.75">
      <c r="A3" s="50" t="s">
        <v>81</v>
      </c>
      <c r="B3" s="43"/>
      <c r="C3" s="43" t="s">
        <v>80</v>
      </c>
      <c r="D3" s="51" t="s">
        <v>82</v>
      </c>
      <c r="E3" s="47"/>
      <c r="F3" s="47"/>
      <c r="G3" s="47"/>
      <c r="H3" s="47"/>
    </row>
    <row r="4" spans="1:8" ht="15">
      <c r="A4" s="43"/>
      <c r="B4" s="43"/>
      <c r="C4" s="43"/>
      <c r="E4" s="47"/>
      <c r="F4" s="47"/>
      <c r="G4" s="47"/>
      <c r="H4" s="47"/>
    </row>
    <row r="5" spans="1:8" ht="15.75">
      <c r="A5" s="154" t="s">
        <v>82</v>
      </c>
      <c r="B5" s="154"/>
      <c r="C5" s="154"/>
      <c r="D5" s="154"/>
      <c r="E5" s="154"/>
      <c r="F5" s="154"/>
      <c r="G5" s="154"/>
      <c r="H5" s="154"/>
    </row>
    <row r="6" spans="1:8" ht="15.75">
      <c r="A6" s="154" t="s">
        <v>149</v>
      </c>
      <c r="B6" s="154"/>
      <c r="C6" s="154"/>
      <c r="D6" s="154"/>
      <c r="E6" s="154"/>
      <c r="F6" s="154"/>
      <c r="G6" s="154"/>
      <c r="H6" s="154"/>
    </row>
    <row r="7" spans="4:8" ht="15">
      <c r="D7" s="43"/>
      <c r="E7" s="47"/>
      <c r="F7" s="47"/>
      <c r="G7" s="47"/>
      <c r="H7" s="47"/>
    </row>
    <row r="8" spans="3:8" ht="15.75" thickBot="1">
      <c r="C8" s="85"/>
      <c r="D8" s="43"/>
      <c r="E8" s="47"/>
      <c r="F8" s="47"/>
      <c r="G8" s="47"/>
      <c r="H8" s="47"/>
    </row>
    <row r="9" spans="1:9" ht="16.5" thickBot="1">
      <c r="A9" s="90"/>
      <c r="B9" s="89"/>
      <c r="C9" s="52"/>
      <c r="D9" s="118"/>
      <c r="E9" s="151" t="s">
        <v>83</v>
      </c>
      <c r="F9" s="151"/>
      <c r="G9" s="152" t="s">
        <v>84</v>
      </c>
      <c r="H9" s="153"/>
      <c r="I9" s="84"/>
    </row>
    <row r="10" spans="1:9" ht="15.75">
      <c r="A10" s="90"/>
      <c r="B10" s="93"/>
      <c r="C10" s="94"/>
      <c r="D10" s="95"/>
      <c r="E10" s="100" t="s">
        <v>85</v>
      </c>
      <c r="F10" s="100" t="s">
        <v>86</v>
      </c>
      <c r="G10" s="86" t="s">
        <v>85</v>
      </c>
      <c r="H10" s="54" t="s">
        <v>86</v>
      </c>
      <c r="I10" s="84"/>
    </row>
    <row r="11" spans="1:9" ht="15.75">
      <c r="A11" s="91"/>
      <c r="B11" s="96"/>
      <c r="C11" s="53"/>
      <c r="D11" s="97"/>
      <c r="E11" s="101" t="s">
        <v>87</v>
      </c>
      <c r="F11" s="103" t="s">
        <v>88</v>
      </c>
      <c r="G11" s="86" t="s">
        <v>89</v>
      </c>
      <c r="H11" s="55" t="s">
        <v>89</v>
      </c>
      <c r="I11" s="84"/>
    </row>
    <row r="12" spans="1:9" ht="15.75">
      <c r="A12" s="91"/>
      <c r="B12" s="96"/>
      <c r="C12" s="53"/>
      <c r="D12" s="97"/>
      <c r="E12" s="101"/>
      <c r="F12" s="101" t="s">
        <v>87</v>
      </c>
      <c r="G12" s="86"/>
      <c r="H12" s="55"/>
      <c r="I12" s="84"/>
    </row>
    <row r="13" spans="1:9" ht="15.75">
      <c r="A13" s="91"/>
      <c r="B13" s="96"/>
      <c r="C13" s="53"/>
      <c r="D13" s="97"/>
      <c r="E13" s="142" t="s">
        <v>150</v>
      </c>
      <c r="F13" s="142" t="s">
        <v>151</v>
      </c>
      <c r="G13" s="143" t="s">
        <v>150</v>
      </c>
      <c r="H13" s="144" t="s">
        <v>151</v>
      </c>
      <c r="I13" s="84"/>
    </row>
    <row r="14" spans="1:9" ht="16.5" thickBot="1">
      <c r="A14" s="92"/>
      <c r="B14" s="98"/>
      <c r="C14" s="57"/>
      <c r="D14" s="99"/>
      <c r="E14" s="102" t="s">
        <v>90</v>
      </c>
      <c r="F14" s="102" t="s">
        <v>90</v>
      </c>
      <c r="G14" s="86" t="s">
        <v>90</v>
      </c>
      <c r="H14" s="55" t="s">
        <v>90</v>
      </c>
      <c r="I14" s="84"/>
    </row>
    <row r="15" spans="1:9" ht="15">
      <c r="A15" s="104"/>
      <c r="B15" s="106"/>
      <c r="C15" s="107"/>
      <c r="D15" s="108"/>
      <c r="E15" s="110"/>
      <c r="F15" s="110"/>
      <c r="G15" s="112"/>
      <c r="H15" s="59"/>
      <c r="I15" s="84"/>
    </row>
    <row r="16" spans="1:9" ht="15.75" thickBot="1">
      <c r="A16" s="105" t="s">
        <v>91</v>
      </c>
      <c r="B16" s="98" t="s">
        <v>92</v>
      </c>
      <c r="C16" s="109"/>
      <c r="D16" s="99"/>
      <c r="E16" s="111">
        <f>+'INCOME STAT'!C12</f>
        <v>13877</v>
      </c>
      <c r="F16" s="111">
        <f>+'INCOME STAT'!E12</f>
        <v>13338</v>
      </c>
      <c r="G16" s="119">
        <f>+'INCOME STAT'!G12</f>
        <v>35219</v>
      </c>
      <c r="H16" s="114">
        <f>+'INCOME STAT'!I12</f>
        <v>49985</v>
      </c>
      <c r="I16" s="84"/>
    </row>
    <row r="17" spans="1:9" ht="15.75" thickBot="1">
      <c r="A17" s="120" t="s">
        <v>93</v>
      </c>
      <c r="B17" s="124" t="s">
        <v>94</v>
      </c>
      <c r="C17" s="121"/>
      <c r="D17" s="125"/>
      <c r="E17" s="123">
        <f>'INCOME STAT'!C37</f>
        <v>826</v>
      </c>
      <c r="F17" s="122">
        <f>+'INCOME STAT'!E37</f>
        <v>1043</v>
      </c>
      <c r="G17" s="112">
        <f>+'INCOME STAT'!G37</f>
        <v>2392</v>
      </c>
      <c r="H17" s="115">
        <f>+'INCOME STAT'!I37</f>
        <v>9508</v>
      </c>
      <c r="I17" s="84"/>
    </row>
    <row r="18" spans="1:9" ht="15">
      <c r="A18" s="139" t="s">
        <v>95</v>
      </c>
      <c r="B18" s="56" t="s">
        <v>96</v>
      </c>
      <c r="C18" s="56"/>
      <c r="D18" s="43"/>
      <c r="E18" s="126">
        <f>'INCOME STAT'!C47</f>
        <v>708</v>
      </c>
      <c r="F18" s="47">
        <f>+'INCOME STAT'!E47</f>
        <v>1097</v>
      </c>
      <c r="G18" s="58">
        <f>+'INCOME STAT'!G47</f>
        <v>1621</v>
      </c>
      <c r="H18" s="115">
        <f>+'INCOME STAT'!I47</f>
        <v>7576</v>
      </c>
      <c r="I18" s="84"/>
    </row>
    <row r="19" spans="1:9" ht="15.75" thickBot="1">
      <c r="A19" s="140"/>
      <c r="B19" s="62" t="s">
        <v>97</v>
      </c>
      <c r="C19" s="62"/>
      <c r="D19" s="62"/>
      <c r="E19" s="67"/>
      <c r="F19" s="87"/>
      <c r="G19" s="63"/>
      <c r="H19" s="64"/>
      <c r="I19" s="84"/>
    </row>
    <row r="20" spans="1:9" ht="15">
      <c r="A20" s="127" t="s">
        <v>98</v>
      </c>
      <c r="B20" s="56" t="s">
        <v>99</v>
      </c>
      <c r="C20" s="56"/>
      <c r="D20" s="56"/>
      <c r="E20" s="126">
        <f>+E18</f>
        <v>708</v>
      </c>
      <c r="F20" s="117">
        <f>+F18</f>
        <v>1097</v>
      </c>
      <c r="G20" s="116">
        <f>+G18</f>
        <v>1621</v>
      </c>
      <c r="H20" s="65">
        <f>+H18</f>
        <v>7576</v>
      </c>
      <c r="I20" s="117"/>
    </row>
    <row r="21" spans="1:9" ht="15.75" thickBot="1">
      <c r="A21" s="128"/>
      <c r="B21" s="56"/>
      <c r="C21" s="56"/>
      <c r="D21" s="56"/>
      <c r="E21" s="67"/>
      <c r="F21" s="117"/>
      <c r="G21" s="116"/>
      <c r="H21" s="65"/>
      <c r="I21" s="117"/>
    </row>
    <row r="22" spans="1:9" ht="15">
      <c r="A22" s="129" t="s">
        <v>100</v>
      </c>
      <c r="B22" s="106" t="s">
        <v>101</v>
      </c>
      <c r="C22" s="130"/>
      <c r="D22" s="108"/>
      <c r="E22" s="131">
        <f>+E20/128000*100</f>
        <v>0.55</v>
      </c>
      <c r="F22" s="131">
        <f>+F20/128000*100</f>
        <v>0.86</v>
      </c>
      <c r="G22" s="131">
        <f>+G20/128000*100</f>
        <v>1.27</v>
      </c>
      <c r="H22" s="66">
        <f>+H20/128000*100</f>
        <v>5.92</v>
      </c>
      <c r="I22" s="117"/>
    </row>
    <row r="23" spans="1:9" ht="15.75" thickBot="1">
      <c r="A23" s="105"/>
      <c r="B23" s="98" t="s">
        <v>102</v>
      </c>
      <c r="C23" s="109"/>
      <c r="D23" s="99"/>
      <c r="E23" s="132"/>
      <c r="F23" s="132"/>
      <c r="G23" s="132"/>
      <c r="H23" s="67"/>
      <c r="I23" s="117"/>
    </row>
    <row r="24" spans="1:9" ht="15.75" thickBot="1">
      <c r="A24" s="146" t="s">
        <v>103</v>
      </c>
      <c r="B24" s="124" t="s">
        <v>104</v>
      </c>
      <c r="C24" s="121"/>
      <c r="D24" s="133"/>
      <c r="E24" s="47">
        <v>0</v>
      </c>
      <c r="F24" s="88">
        <v>0</v>
      </c>
      <c r="G24" s="47">
        <v>0</v>
      </c>
      <c r="H24" s="59">
        <v>0</v>
      </c>
      <c r="I24" s="117"/>
    </row>
    <row r="25" spans="1:8" ht="15.75" thickBot="1">
      <c r="A25" s="68"/>
      <c r="B25" s="68"/>
      <c r="C25" s="68"/>
      <c r="D25" s="68"/>
      <c r="E25" s="69"/>
      <c r="F25" s="69"/>
      <c r="G25" s="69"/>
      <c r="H25" s="69"/>
    </row>
    <row r="26" spans="1:8" ht="15">
      <c r="A26" s="70"/>
      <c r="B26" s="71"/>
      <c r="C26" s="56"/>
      <c r="D26" s="56"/>
      <c r="E26" s="72" t="s">
        <v>105</v>
      </c>
      <c r="F26" s="73"/>
      <c r="G26" s="74" t="s">
        <v>106</v>
      </c>
      <c r="H26" s="75"/>
    </row>
    <row r="27" spans="1:8" ht="15.75" thickBot="1">
      <c r="A27" s="76"/>
      <c r="B27" s="77"/>
      <c r="C27" s="56"/>
      <c r="D27" s="56"/>
      <c r="E27" s="72"/>
      <c r="F27" s="78"/>
      <c r="G27" s="74" t="s">
        <v>107</v>
      </c>
      <c r="H27" s="75"/>
    </row>
    <row r="28" spans="1:8" ht="15">
      <c r="A28" s="70" t="s">
        <v>108</v>
      </c>
      <c r="B28" s="71" t="s">
        <v>109</v>
      </c>
      <c r="C28" s="60"/>
      <c r="D28" s="61"/>
      <c r="E28" s="79"/>
      <c r="F28" s="80">
        <f>'BALANCE SHEET'!C74</f>
        <v>1.52</v>
      </c>
      <c r="G28" s="79"/>
      <c r="H28" s="80">
        <f>'BALANCE SHEET'!E74</f>
        <v>1.51</v>
      </c>
    </row>
    <row r="29" spans="1:9" ht="15.75" thickBot="1">
      <c r="A29" s="76"/>
      <c r="B29" s="77" t="s">
        <v>110</v>
      </c>
      <c r="C29" s="81"/>
      <c r="D29" s="57"/>
      <c r="E29" s="82"/>
      <c r="F29" s="83"/>
      <c r="G29" s="82"/>
      <c r="H29" s="83"/>
      <c r="I29" s="84"/>
    </row>
    <row r="30" spans="1:9" ht="15">
      <c r="A30" s="56"/>
      <c r="B30" s="56"/>
      <c r="C30" s="56"/>
      <c r="D30" s="56"/>
      <c r="E30" s="84"/>
      <c r="F30" s="84"/>
      <c r="G30" s="84"/>
      <c r="H30" s="84"/>
      <c r="I30" s="84"/>
    </row>
    <row r="31" spans="1:9" ht="15">
      <c r="A31" s="56"/>
      <c r="B31" s="56"/>
      <c r="C31" s="56"/>
      <c r="D31" s="56"/>
      <c r="E31" s="84"/>
      <c r="F31" s="84"/>
      <c r="G31" s="84"/>
      <c r="H31" s="84"/>
      <c r="I31" s="84"/>
    </row>
  </sheetData>
  <mergeCells count="4">
    <mergeCell ref="A5:H5"/>
    <mergeCell ref="A6:H6"/>
    <mergeCell ref="E9:F9"/>
    <mergeCell ref="G9:H9"/>
  </mergeCells>
  <printOptions/>
  <pageMargins left="0.62" right="0.49" top="0.78" bottom="1" header="0.5" footer="0.5"/>
  <pageSetup horizontalDpi="600" verticalDpi="600"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pans="1:9" s="44" customFormat="1" ht="30.75" customHeight="1">
      <c r="A1" s="149" t="s">
        <v>119</v>
      </c>
      <c r="B1" s="43"/>
      <c r="E1" s="45"/>
      <c r="F1" s="46"/>
      <c r="G1" s="47"/>
      <c r="H1" s="46"/>
      <c r="I1" s="46"/>
    </row>
    <row r="2" s="13" customFormat="1" ht="15.75"/>
    <row r="3" s="13" customFormat="1" ht="15.75">
      <c r="A3" s="12" t="s">
        <v>152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55" t="s">
        <v>156</v>
      </c>
      <c r="D8" s="155"/>
      <c r="E8" s="155"/>
      <c r="G8" s="155" t="s">
        <v>155</v>
      </c>
      <c r="H8" s="155"/>
      <c r="I8" s="155"/>
    </row>
    <row r="9" spans="3:11" ht="37.5" customHeight="1">
      <c r="C9" s="113" t="s">
        <v>2</v>
      </c>
      <c r="D9" s="8"/>
      <c r="E9" s="9" t="s">
        <v>3</v>
      </c>
      <c r="F9" s="6"/>
      <c r="G9" s="113" t="s">
        <v>4</v>
      </c>
      <c r="H9" s="8"/>
      <c r="I9" s="141" t="s">
        <v>118</v>
      </c>
      <c r="K9" s="1" t="s">
        <v>6</v>
      </c>
    </row>
    <row r="10" spans="3:11" s="7" customFormat="1" ht="17.25" customHeight="1">
      <c r="C10" s="10" t="s">
        <v>153</v>
      </c>
      <c r="D10" s="10"/>
      <c r="E10" s="10" t="s">
        <v>154</v>
      </c>
      <c r="F10" s="5"/>
      <c r="G10" s="10" t="s">
        <v>153</v>
      </c>
      <c r="H10" s="10"/>
      <c r="I10" s="10" t="s">
        <v>154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7</v>
      </c>
      <c r="C12" s="15">
        <f>G12-21342</f>
        <v>13877</v>
      </c>
      <c r="D12" s="15"/>
      <c r="E12" s="15">
        <v>13338</v>
      </c>
      <c r="F12" s="15"/>
      <c r="G12" s="15">
        <v>35219</v>
      </c>
      <c r="H12" s="15"/>
      <c r="I12" s="15">
        <v>49985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8</v>
      </c>
      <c r="C14" s="15">
        <f>G14+15595</f>
        <v>-11005</v>
      </c>
      <c r="D14" s="15"/>
      <c r="E14" s="15">
        <v>-11150</v>
      </c>
      <c r="F14" s="15"/>
      <c r="G14" s="15">
        <v>-26600</v>
      </c>
      <c r="H14" s="15"/>
      <c r="I14" s="15">
        <v>-37433</v>
      </c>
      <c r="J14" s="15">
        <v>-26379</v>
      </c>
      <c r="K14" s="15">
        <v>-48000</v>
      </c>
      <c r="L14" s="15"/>
    </row>
    <row r="15" spans="3:12" ht="12.75">
      <c r="C15" s="134"/>
      <c r="D15" s="15"/>
      <c r="E15" s="134"/>
      <c r="F15" s="15"/>
      <c r="G15" s="134"/>
      <c r="H15" s="15"/>
      <c r="I15" s="134"/>
      <c r="J15" s="134"/>
      <c r="K15" s="134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9</v>
      </c>
      <c r="C17" s="15">
        <f>+C12+C14</f>
        <v>2872</v>
      </c>
      <c r="D17" s="15"/>
      <c r="E17" s="15">
        <f aca="true" t="shared" si="0" ref="E17:K17">+E12+E14</f>
        <v>2188</v>
      </c>
      <c r="F17" s="15"/>
      <c r="G17" s="15">
        <f>G12+G14</f>
        <v>8619</v>
      </c>
      <c r="H17" s="15"/>
      <c r="I17" s="15">
        <f t="shared" si="0"/>
        <v>12552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10</v>
      </c>
      <c r="C19" s="15">
        <f>G19-499</f>
        <v>151</v>
      </c>
      <c r="D19" s="15"/>
      <c r="E19" s="15">
        <v>126</v>
      </c>
      <c r="F19" s="15"/>
      <c r="G19" s="15">
        <v>650</v>
      </c>
      <c r="H19" s="15"/>
      <c r="I19" s="15">
        <v>528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11</v>
      </c>
      <c r="C21" s="15">
        <f>G21-277</f>
        <v>138</v>
      </c>
      <c r="D21" s="15"/>
      <c r="E21" s="15">
        <v>256</v>
      </c>
      <c r="F21" s="15"/>
      <c r="G21" s="15">
        <v>415</v>
      </c>
      <c r="H21" s="15"/>
      <c r="I21" s="15">
        <v>766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12</v>
      </c>
      <c r="C23" s="15">
        <f>G23+232</f>
        <v>-152</v>
      </c>
      <c r="D23" s="15"/>
      <c r="E23" s="15">
        <v>-142</v>
      </c>
      <c r="F23" s="15"/>
      <c r="G23" s="15">
        <v>-384</v>
      </c>
      <c r="H23" s="15"/>
      <c r="I23" s="15">
        <v>-331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13</v>
      </c>
      <c r="C25" s="15">
        <f>G25+3189</f>
        <v>-1526</v>
      </c>
      <c r="D25" s="15"/>
      <c r="E25" s="15">
        <v>-1052</v>
      </c>
      <c r="F25" s="15"/>
      <c r="G25" s="15">
        <v>-4715</v>
      </c>
      <c r="H25" s="15"/>
      <c r="I25" s="15">
        <v>-3100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14</v>
      </c>
      <c r="C27" s="15">
        <f>G27+682</f>
        <v>-265</v>
      </c>
      <c r="D27" s="15"/>
      <c r="E27" s="15">
        <v>-256</v>
      </c>
      <c r="F27" s="15"/>
      <c r="G27" s="15">
        <v>-947</v>
      </c>
      <c r="H27" s="15"/>
      <c r="I27" s="15">
        <v>-651</v>
      </c>
      <c r="J27" s="15">
        <v>-1080</v>
      </c>
      <c r="K27" s="15">
        <v>-5809</v>
      </c>
      <c r="L27" s="15"/>
    </row>
    <row r="28" spans="3:12" ht="12.75">
      <c r="C28" s="134"/>
      <c r="D28" s="15"/>
      <c r="E28" s="134"/>
      <c r="F28" s="15"/>
      <c r="G28" s="134"/>
      <c r="H28" s="15"/>
      <c r="I28" s="134"/>
      <c r="J28" s="134"/>
      <c r="K28" s="134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15</v>
      </c>
      <c r="C30" s="15">
        <f>SUM(C17:C28)</f>
        <v>1218</v>
      </c>
      <c r="D30" s="15"/>
      <c r="E30" s="15">
        <f aca="true" t="shared" si="1" ref="E30:K30">SUM(E17:E28)</f>
        <v>1120</v>
      </c>
      <c r="F30" s="15"/>
      <c r="G30" s="15">
        <f>SUM(G17:G28)</f>
        <v>3638</v>
      </c>
      <c r="H30" s="15"/>
      <c r="I30" s="15">
        <f t="shared" si="1"/>
        <v>9764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16</v>
      </c>
      <c r="C32" s="15">
        <f>G32+854</f>
        <v>-392</v>
      </c>
      <c r="D32" s="15"/>
      <c r="E32" s="15">
        <v>-77</v>
      </c>
      <c r="F32" s="15"/>
      <c r="G32" s="15">
        <v>-1246</v>
      </c>
      <c r="H32" s="15"/>
      <c r="I32" s="15">
        <v>-256</v>
      </c>
      <c r="J32" s="15">
        <v>-585</v>
      </c>
      <c r="K32" s="15">
        <v>-446</v>
      </c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" t="s">
        <v>133</v>
      </c>
      <c r="C34" s="15">
        <f>G34-0</f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/>
      <c r="L34" s="15"/>
    </row>
    <row r="35" spans="3:12" ht="12.75">
      <c r="C35" s="134"/>
      <c r="D35" s="15"/>
      <c r="E35" s="134"/>
      <c r="F35" s="15"/>
      <c r="G35" s="134"/>
      <c r="H35" s="15"/>
      <c r="I35" s="134"/>
      <c r="J35" s="134"/>
      <c r="K35" s="134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17</v>
      </c>
      <c r="C37" s="15">
        <f>SUM(C30:C35)</f>
        <v>826</v>
      </c>
      <c r="D37" s="15"/>
      <c r="E37" s="15">
        <f>SUM(E30:E35)</f>
        <v>1043</v>
      </c>
      <c r="F37" s="15"/>
      <c r="G37" s="15">
        <f>SUM(G30:G35)</f>
        <v>2392</v>
      </c>
      <c r="H37" s="15"/>
      <c r="I37" s="15">
        <f>SUM(I30:I35)</f>
        <v>9508</v>
      </c>
      <c r="J37" s="15">
        <f>SUM(J30:J35)</f>
        <v>1339</v>
      </c>
      <c r="K37" s="15">
        <f>SUM(K30:K35)</f>
        <v>7091</v>
      </c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" t="s">
        <v>18</v>
      </c>
      <c r="C39" s="15">
        <f>G39+653</f>
        <v>-118</v>
      </c>
      <c r="D39" s="15"/>
      <c r="E39" s="15">
        <v>54</v>
      </c>
      <c r="F39" s="15"/>
      <c r="G39" s="15">
        <v>-771</v>
      </c>
      <c r="H39" s="15"/>
      <c r="I39" s="15">
        <v>-1937</v>
      </c>
      <c r="J39" s="15">
        <v>-61</v>
      </c>
      <c r="K39" s="15">
        <v>-1778</v>
      </c>
      <c r="L39" s="15"/>
    </row>
    <row r="40" spans="3:12" ht="12.75">
      <c r="C40" s="134"/>
      <c r="D40" s="15"/>
      <c r="E40" s="134"/>
      <c r="F40" s="15"/>
      <c r="G40" s="134"/>
      <c r="H40" s="15"/>
      <c r="I40" s="134"/>
      <c r="J40" s="134"/>
      <c r="K40" s="134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122</v>
      </c>
      <c r="C42" s="15">
        <f>SUM(C37:C40)</f>
        <v>708</v>
      </c>
      <c r="D42" s="15"/>
      <c r="E42" s="15">
        <f aca="true" t="shared" si="2" ref="E42:K42">SUM(E37:E40)</f>
        <v>1097</v>
      </c>
      <c r="F42" s="15"/>
      <c r="G42" s="15">
        <f t="shared" si="2"/>
        <v>1621</v>
      </c>
      <c r="H42" s="15"/>
      <c r="I42" s="15">
        <f t="shared" si="2"/>
        <v>7571</v>
      </c>
      <c r="J42" s="15">
        <f t="shared" si="2"/>
        <v>1278</v>
      </c>
      <c r="K42" s="15">
        <f t="shared" si="2"/>
        <v>5313</v>
      </c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" t="s">
        <v>46</v>
      </c>
      <c r="C44" s="15">
        <f>G44</f>
        <v>0</v>
      </c>
      <c r="D44" s="15"/>
      <c r="E44" s="15">
        <v>0</v>
      </c>
      <c r="F44" s="15"/>
      <c r="G44" s="15">
        <v>0</v>
      </c>
      <c r="H44" s="15"/>
      <c r="I44" s="15">
        <v>5</v>
      </c>
      <c r="J44" s="15"/>
      <c r="K44" s="15"/>
      <c r="L44" s="15"/>
    </row>
    <row r="45" spans="3:12" ht="12.75">
      <c r="C45" s="134"/>
      <c r="D45" s="15"/>
      <c r="E45" s="134"/>
      <c r="F45" s="15"/>
      <c r="G45" s="134"/>
      <c r="H45" s="15"/>
      <c r="I45" s="134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" t="s">
        <v>124</v>
      </c>
      <c r="C47" s="15">
        <f>C42+C44</f>
        <v>708</v>
      </c>
      <c r="D47" s="15"/>
      <c r="E47" s="15">
        <f>E42+E44</f>
        <v>1097</v>
      </c>
      <c r="F47" s="15"/>
      <c r="G47" s="15">
        <f>G42+G44</f>
        <v>1621</v>
      </c>
      <c r="H47" s="15"/>
      <c r="I47" s="15">
        <f>I42+I44</f>
        <v>7576</v>
      </c>
      <c r="J47" s="15"/>
      <c r="K47" s="15"/>
      <c r="L47" s="15"/>
    </row>
    <row r="48" spans="3:12" ht="13.5" thickBot="1">
      <c r="C48" s="135"/>
      <c r="D48" s="15"/>
      <c r="E48" s="135"/>
      <c r="F48" s="15"/>
      <c r="G48" s="135"/>
      <c r="H48" s="15"/>
      <c r="I48" s="135"/>
      <c r="J48" s="15"/>
      <c r="K48" s="15"/>
      <c r="L48" s="15"/>
    </row>
    <row r="49" spans="3:12" ht="13.5" thickTop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3.5" thickBot="1">
      <c r="A50" s="1" t="s">
        <v>19</v>
      </c>
      <c r="C50" s="136">
        <f>+C47/128000*100</f>
        <v>0.55</v>
      </c>
      <c r="D50" s="137"/>
      <c r="E50" s="136">
        <f>E47/128000*100</f>
        <v>0.86</v>
      </c>
      <c r="F50" s="145"/>
      <c r="G50" s="136">
        <f>G47/128000*100</f>
        <v>1.27</v>
      </c>
      <c r="H50" s="145"/>
      <c r="I50" s="136">
        <f>+I47/128000*100</f>
        <v>5.92</v>
      </c>
      <c r="J50" s="15"/>
      <c r="K50" s="15"/>
      <c r="L50" s="15"/>
    </row>
    <row r="51" spans="3:12" ht="13.5" thickTop="1">
      <c r="C51" s="137"/>
      <c r="D51" s="137"/>
      <c r="E51" s="137"/>
      <c r="F51" s="145"/>
      <c r="G51" s="137"/>
      <c r="H51" s="137"/>
      <c r="I51" s="137"/>
      <c r="J51" s="15"/>
      <c r="K51" s="15"/>
      <c r="L51" s="15"/>
    </row>
    <row r="52" spans="1:12" ht="13.5" thickBot="1">
      <c r="A52" s="1" t="s">
        <v>20</v>
      </c>
      <c r="C52" s="136">
        <f>+C47/128000*100</f>
        <v>0.55</v>
      </c>
      <c r="D52" s="137"/>
      <c r="E52" s="136">
        <f>+E47/128000*100</f>
        <v>0.86</v>
      </c>
      <c r="F52" s="145"/>
      <c r="G52" s="136">
        <f>G47/128000*100</f>
        <v>1.27</v>
      </c>
      <c r="H52" s="145"/>
      <c r="I52" s="136">
        <f>+I47/128000*100</f>
        <v>5.92</v>
      </c>
      <c r="J52" s="15"/>
      <c r="K52" s="15"/>
      <c r="L52" s="15"/>
    </row>
    <row r="53" spans="3:12" ht="13.5" thickTop="1">
      <c r="C53" s="137"/>
      <c r="D53" s="137"/>
      <c r="E53" s="137"/>
      <c r="F53" s="145"/>
      <c r="G53" s="137"/>
      <c r="H53" s="137"/>
      <c r="I53" s="137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4.25">
      <c r="A55" s="29" t="s">
        <v>67</v>
      </c>
    </row>
    <row r="56" ht="14.25">
      <c r="A56" s="29" t="s">
        <v>145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2" width="3.140625" style="1" customWidth="1"/>
    <col min="3" max="3" width="15.7109375" style="1" customWidth="1"/>
    <col min="4" max="4" width="5.28125" style="1" customWidth="1"/>
    <col min="5" max="5" width="15.7109375" style="1" customWidth="1"/>
    <col min="6" max="16384" width="9.140625" style="1" customWidth="1"/>
  </cols>
  <sheetData>
    <row r="1" spans="1:9" s="44" customFormat="1" ht="30.75" customHeight="1">
      <c r="A1" s="149" t="s">
        <v>119</v>
      </c>
      <c r="B1" s="43"/>
      <c r="E1" s="45"/>
      <c r="F1" s="46"/>
      <c r="G1" s="47"/>
      <c r="H1" s="46"/>
      <c r="I1" s="46"/>
    </row>
    <row r="2" s="13" customFormat="1" ht="15.75"/>
    <row r="3" s="13" customFormat="1" ht="15.75">
      <c r="A3" s="12" t="s">
        <v>152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21</v>
      </c>
    </row>
    <row r="8" spans="3:5" s="2" customFormat="1" ht="39.75" customHeight="1">
      <c r="C8" s="17" t="s">
        <v>157</v>
      </c>
      <c r="E8" s="17" t="s">
        <v>22</v>
      </c>
    </row>
    <row r="9" spans="3:5" s="2" customFormat="1" ht="12.75">
      <c r="C9" s="147" t="s">
        <v>153</v>
      </c>
      <c r="E9" s="147" t="s">
        <v>130</v>
      </c>
    </row>
    <row r="10" spans="3:5" s="2" customFormat="1" ht="12.75">
      <c r="C10" s="18" t="s">
        <v>5</v>
      </c>
      <c r="E10" s="18" t="s">
        <v>5</v>
      </c>
    </row>
    <row r="11" spans="1:5" ht="12.75">
      <c r="A11" s="1" t="s">
        <v>23</v>
      </c>
      <c r="C11" s="19">
        <v>75413</v>
      </c>
      <c r="D11" s="19"/>
      <c r="E11" s="19">
        <v>75895</v>
      </c>
    </row>
    <row r="12" spans="3:5" ht="12.75">
      <c r="C12" s="19"/>
      <c r="D12" s="19"/>
      <c r="E12" s="19"/>
    </row>
    <row r="13" spans="1:5" ht="12.75">
      <c r="A13" s="1" t="s">
        <v>24</v>
      </c>
      <c r="C13" s="19">
        <v>26</v>
      </c>
      <c r="D13" s="19"/>
      <c r="E13" s="19">
        <v>26</v>
      </c>
    </row>
    <row r="14" spans="3:5" ht="12.75">
      <c r="C14" s="19"/>
      <c r="D14" s="19"/>
      <c r="E14" s="19"/>
    </row>
    <row r="15" spans="1:5" ht="12.75">
      <c r="A15" s="1" t="s">
        <v>121</v>
      </c>
      <c r="C15" s="19">
        <v>10</v>
      </c>
      <c r="D15" s="19"/>
      <c r="E15" s="19">
        <v>10</v>
      </c>
    </row>
    <row r="16" spans="3:5" ht="12.75">
      <c r="C16" s="19"/>
      <c r="D16" s="19"/>
      <c r="E16" s="19"/>
    </row>
    <row r="17" spans="1:5" ht="12.75">
      <c r="A17" s="1" t="s">
        <v>138</v>
      </c>
      <c r="C17" s="19">
        <v>721</v>
      </c>
      <c r="D17" s="19"/>
      <c r="E17" s="19">
        <v>272</v>
      </c>
    </row>
    <row r="18" spans="3:5" ht="12.75">
      <c r="C18" s="19"/>
      <c r="D18" s="19"/>
      <c r="E18" s="19"/>
    </row>
    <row r="19" spans="1:5" ht="12.75">
      <c r="A19" s="1" t="s">
        <v>25</v>
      </c>
      <c r="C19" s="19">
        <v>117194</v>
      </c>
      <c r="D19" s="19"/>
      <c r="E19" s="19">
        <v>123788</v>
      </c>
    </row>
    <row r="20" spans="3:5" ht="12.75">
      <c r="C20" s="19"/>
      <c r="D20" s="19"/>
      <c r="E20" s="19"/>
    </row>
    <row r="21" spans="1:5" ht="12.75">
      <c r="A21" s="1" t="s">
        <v>26</v>
      </c>
      <c r="C21" s="19">
        <v>21155</v>
      </c>
      <c r="D21" s="19"/>
      <c r="E21" s="19">
        <v>21207</v>
      </c>
    </row>
    <row r="22" spans="3:5" ht="12.75">
      <c r="C22" s="19"/>
      <c r="D22" s="19"/>
      <c r="E22" s="19"/>
    </row>
    <row r="23" spans="1:5" ht="12.75">
      <c r="A23" s="1" t="s">
        <v>27</v>
      </c>
      <c r="C23" s="19">
        <v>0</v>
      </c>
      <c r="D23" s="19"/>
      <c r="E23" s="19">
        <v>0</v>
      </c>
    </row>
    <row r="24" spans="3:5" ht="12.75">
      <c r="C24" s="19"/>
      <c r="D24" s="19"/>
      <c r="E24" s="19"/>
    </row>
    <row r="25" spans="1:5" ht="12.75">
      <c r="A25" s="1" t="s">
        <v>28</v>
      </c>
      <c r="C25" s="19"/>
      <c r="D25" s="19"/>
      <c r="E25" s="19"/>
    </row>
    <row r="26" spans="1:5" ht="12.75">
      <c r="A26" s="1" t="s">
        <v>29</v>
      </c>
      <c r="C26" s="20">
        <v>21910</v>
      </c>
      <c r="D26" s="19"/>
      <c r="E26" s="20">
        <v>11832</v>
      </c>
    </row>
    <row r="27" spans="1:5" ht="12.75">
      <c r="A27" s="1" t="s">
        <v>140</v>
      </c>
      <c r="C27" s="21">
        <v>347</v>
      </c>
      <c r="D27" s="19"/>
      <c r="E27" s="21">
        <v>3166</v>
      </c>
    </row>
    <row r="28" spans="1:5" ht="12.75">
      <c r="A28" s="1" t="s">
        <v>142</v>
      </c>
      <c r="C28" s="21">
        <v>0</v>
      </c>
      <c r="D28" s="19"/>
      <c r="E28" s="21">
        <v>0</v>
      </c>
    </row>
    <row r="29" spans="1:5" ht="12.75">
      <c r="A29" s="1" t="s">
        <v>30</v>
      </c>
      <c r="C29" s="21">
        <v>0</v>
      </c>
      <c r="D29" s="19"/>
      <c r="E29" s="21">
        <v>0</v>
      </c>
    </row>
    <row r="30" spans="1:5" ht="12.75">
      <c r="A30" s="1" t="s">
        <v>31</v>
      </c>
      <c r="C30" s="21">
        <v>13723</v>
      </c>
      <c r="D30" s="19"/>
      <c r="E30" s="21">
        <v>14536</v>
      </c>
    </row>
    <row r="31" spans="1:5" ht="12.75">
      <c r="A31" s="1" t="s">
        <v>32</v>
      </c>
      <c r="C31" s="21">
        <v>9300</v>
      </c>
      <c r="D31" s="19"/>
      <c r="E31" s="21">
        <v>7535</v>
      </c>
    </row>
    <row r="32" spans="1:5" ht="12.75">
      <c r="A32" s="1" t="s">
        <v>33</v>
      </c>
      <c r="C32" s="21">
        <v>1879</v>
      </c>
      <c r="D32" s="19"/>
      <c r="E32" s="21">
        <v>1707</v>
      </c>
    </row>
    <row r="33" spans="1:5" ht="12.75">
      <c r="A33" s="1" t="s">
        <v>34</v>
      </c>
      <c r="C33" s="21">
        <v>547</v>
      </c>
      <c r="D33" s="19"/>
      <c r="E33" s="21">
        <v>585</v>
      </c>
    </row>
    <row r="34" spans="1:5" ht="12.75">
      <c r="A34" s="1" t="s">
        <v>35</v>
      </c>
      <c r="C34" s="21">
        <v>549</v>
      </c>
      <c r="D34" s="19"/>
      <c r="E34" s="21">
        <v>268</v>
      </c>
    </row>
    <row r="35" spans="1:5" ht="12.75">
      <c r="A35" s="1" t="s">
        <v>36</v>
      </c>
      <c r="C35" s="21">
        <v>931</v>
      </c>
      <c r="D35" s="19"/>
      <c r="E35" s="21">
        <v>2188</v>
      </c>
    </row>
    <row r="36" spans="1:5" ht="12.75">
      <c r="A36" s="1" t="s">
        <v>37</v>
      </c>
      <c r="C36" s="22">
        <v>1481</v>
      </c>
      <c r="D36" s="19"/>
      <c r="E36" s="22">
        <v>4352</v>
      </c>
    </row>
    <row r="37" spans="3:5" ht="12.75">
      <c r="C37" s="23">
        <f>SUM(C26:C36)</f>
        <v>50667</v>
      </c>
      <c r="D37" s="19"/>
      <c r="E37" s="23">
        <f>SUM(E26:E36)</f>
        <v>46169</v>
      </c>
    </row>
    <row r="38" spans="3:5" ht="12.75">
      <c r="C38" s="19"/>
      <c r="D38" s="19"/>
      <c r="E38" s="19"/>
    </row>
    <row r="39" spans="1:5" ht="12.75">
      <c r="A39" s="1" t="s">
        <v>38</v>
      </c>
      <c r="C39" s="19"/>
      <c r="D39" s="19"/>
      <c r="E39" s="19"/>
    </row>
    <row r="40" spans="1:5" ht="12.75">
      <c r="A40" s="1" t="s">
        <v>39</v>
      </c>
      <c r="C40" s="20">
        <v>5400</v>
      </c>
      <c r="D40" s="19"/>
      <c r="E40" s="20">
        <v>5259</v>
      </c>
    </row>
    <row r="41" spans="1:5" ht="12.75">
      <c r="A41" s="1" t="s">
        <v>141</v>
      </c>
      <c r="C41" s="21">
        <v>800</v>
      </c>
      <c r="D41" s="19"/>
      <c r="E41" s="21">
        <v>0</v>
      </c>
    </row>
    <row r="42" spans="1:5" ht="12.75">
      <c r="A42" s="1" t="s">
        <v>40</v>
      </c>
      <c r="C42" s="21">
        <v>18806</v>
      </c>
      <c r="D42" s="19"/>
      <c r="E42" s="21">
        <v>20322</v>
      </c>
    </row>
    <row r="43" spans="1:5" ht="12.75">
      <c r="A43" s="1" t="s">
        <v>137</v>
      </c>
      <c r="C43" s="21">
        <v>208</v>
      </c>
      <c r="D43" s="19"/>
      <c r="E43" s="21">
        <v>160</v>
      </c>
    </row>
    <row r="44" spans="1:5" ht="12.75">
      <c r="A44" s="1" t="s">
        <v>161</v>
      </c>
      <c r="C44" s="21">
        <v>168</v>
      </c>
      <c r="D44" s="19"/>
      <c r="E44" s="21">
        <v>2183</v>
      </c>
    </row>
    <row r="45" spans="1:5" ht="12.75">
      <c r="A45" s="1" t="s">
        <v>162</v>
      </c>
      <c r="C45" s="21">
        <v>1000</v>
      </c>
      <c r="D45" s="19"/>
      <c r="E45" s="21">
        <v>0</v>
      </c>
    </row>
    <row r="46" spans="1:5" ht="12.75">
      <c r="A46" s="1" t="s">
        <v>163</v>
      </c>
      <c r="C46" s="21">
        <v>252</v>
      </c>
      <c r="D46" s="19"/>
      <c r="E46" s="21">
        <v>0</v>
      </c>
    </row>
    <row r="47" spans="1:5" ht="12.75">
      <c r="A47" s="1" t="s">
        <v>120</v>
      </c>
      <c r="C47" s="21">
        <v>1860</v>
      </c>
      <c r="D47" s="19"/>
      <c r="E47" s="21">
        <v>1860</v>
      </c>
    </row>
    <row r="48" spans="1:5" ht="12.75">
      <c r="A48" s="1" t="s">
        <v>41</v>
      </c>
      <c r="C48" s="22">
        <v>303</v>
      </c>
      <c r="D48" s="19"/>
      <c r="E48" s="22">
        <v>372</v>
      </c>
    </row>
    <row r="49" spans="3:5" ht="12.75">
      <c r="C49" s="23">
        <f>SUM(C40:C48)</f>
        <v>28797</v>
      </c>
      <c r="D49" s="19"/>
      <c r="E49" s="23">
        <f>SUM(E40:E48)</f>
        <v>30156</v>
      </c>
    </row>
    <row r="50" spans="3:5" ht="12.75">
      <c r="C50" s="19"/>
      <c r="D50" s="19"/>
      <c r="E50" s="19"/>
    </row>
    <row r="51" spans="1:5" ht="12.75">
      <c r="A51" s="1" t="s">
        <v>42</v>
      </c>
      <c r="C51" s="19">
        <f>+C37-C49</f>
        <v>21870</v>
      </c>
      <c r="D51" s="19"/>
      <c r="E51" s="19">
        <f>+E37-E49</f>
        <v>16013</v>
      </c>
    </row>
    <row r="52" spans="3:5" ht="12.75">
      <c r="C52" s="19"/>
      <c r="D52" s="19"/>
      <c r="E52" s="19"/>
    </row>
    <row r="53" spans="3:5" ht="12.75">
      <c r="C53" s="24"/>
      <c r="D53" s="19"/>
      <c r="E53" s="24"/>
    </row>
    <row r="54" spans="3:5" ht="12.75">
      <c r="C54" s="25">
        <f>+C11+C13+C19+C21+C23+C51+C15+C17</f>
        <v>236389</v>
      </c>
      <c r="D54" s="19"/>
      <c r="E54" s="25">
        <f>+E11+E13+E19+E21+E23+E51+E15+E17</f>
        <v>237211</v>
      </c>
    </row>
    <row r="55" spans="3:5" ht="13.5" thickBot="1">
      <c r="C55" s="26"/>
      <c r="D55" s="19"/>
      <c r="E55" s="26"/>
    </row>
    <row r="56" spans="3:5" ht="13.5" thickTop="1">
      <c r="C56" s="19"/>
      <c r="D56" s="19"/>
      <c r="E56" s="19"/>
    </row>
    <row r="57" spans="1:5" ht="12.75">
      <c r="A57" s="1" t="s">
        <v>43</v>
      </c>
      <c r="C57" s="19">
        <v>128000</v>
      </c>
      <c r="D57" s="19"/>
      <c r="E57" s="19">
        <v>128000</v>
      </c>
    </row>
    <row r="58" spans="3:5" ht="12.75">
      <c r="C58" s="19"/>
      <c r="D58" s="19"/>
      <c r="E58" s="19"/>
    </row>
    <row r="59" spans="1:5" ht="12.75">
      <c r="A59" s="1" t="s">
        <v>44</v>
      </c>
      <c r="C59" s="19">
        <v>66549</v>
      </c>
      <c r="D59" s="19"/>
      <c r="E59" s="19">
        <v>65812</v>
      </c>
    </row>
    <row r="60" spans="3:5" ht="12.75">
      <c r="C60" s="27"/>
      <c r="D60" s="19"/>
      <c r="E60" s="27"/>
    </row>
    <row r="61" spans="3:5" ht="12.75">
      <c r="C61" s="19"/>
      <c r="D61" s="19"/>
      <c r="E61" s="19"/>
    </row>
    <row r="62" spans="1:5" ht="12.75">
      <c r="A62" s="1" t="s">
        <v>45</v>
      </c>
      <c r="C62" s="19">
        <f>SUM(C57:C60)</f>
        <v>194549</v>
      </c>
      <c r="D62" s="19"/>
      <c r="E62" s="19">
        <f>SUM(E57:E60)</f>
        <v>193812</v>
      </c>
    </row>
    <row r="63" spans="3:5" ht="12.75">
      <c r="C63" s="19"/>
      <c r="D63" s="19"/>
      <c r="E63" s="19"/>
    </row>
    <row r="64" spans="1:5" ht="12.75">
      <c r="A64" s="1" t="s">
        <v>46</v>
      </c>
      <c r="C64" s="19">
        <v>94</v>
      </c>
      <c r="D64" s="19"/>
      <c r="E64" s="19">
        <v>95</v>
      </c>
    </row>
    <row r="65" spans="3:5" ht="12.75">
      <c r="C65" s="19"/>
      <c r="D65" s="19"/>
      <c r="E65" s="19"/>
    </row>
    <row r="66" spans="1:5" ht="12.75">
      <c r="A66" s="1" t="s">
        <v>47</v>
      </c>
      <c r="C66" s="19"/>
      <c r="D66" s="19"/>
      <c r="E66" s="19"/>
    </row>
    <row r="67" spans="1:5" ht="12.75">
      <c r="A67" s="1" t="s">
        <v>48</v>
      </c>
      <c r="C67" s="19">
        <v>18462</v>
      </c>
      <c r="D67" s="19"/>
      <c r="E67" s="19">
        <v>19742</v>
      </c>
    </row>
    <row r="68" spans="1:5" ht="12.75">
      <c r="A68" s="1" t="s">
        <v>49</v>
      </c>
      <c r="C68" s="19">
        <v>23284</v>
      </c>
      <c r="D68" s="19"/>
      <c r="E68" s="19">
        <v>23562</v>
      </c>
    </row>
    <row r="69" spans="3:5" ht="12.75">
      <c r="C69" s="19"/>
      <c r="D69" s="19"/>
      <c r="E69" s="19"/>
    </row>
    <row r="70" spans="3:5" ht="12.75">
      <c r="C70" s="24"/>
      <c r="D70" s="19"/>
      <c r="E70" s="24"/>
    </row>
    <row r="71" spans="3:5" ht="12.75">
      <c r="C71" s="25">
        <f>SUM(C62:D70)</f>
        <v>236389</v>
      </c>
      <c r="D71" s="19"/>
      <c r="E71" s="25">
        <f>SUM(E62:E69)</f>
        <v>237211</v>
      </c>
    </row>
    <row r="72" spans="3:5" ht="13.5" thickBot="1">
      <c r="C72" s="26"/>
      <c r="D72" s="19"/>
      <c r="E72" s="26"/>
    </row>
    <row r="73" spans="3:5" ht="13.5" thickTop="1">
      <c r="C73" s="19"/>
      <c r="D73" s="19"/>
      <c r="E73" s="19"/>
    </row>
    <row r="74" spans="1:5" ht="13.5" thickBot="1">
      <c r="A74" s="1" t="s">
        <v>50</v>
      </c>
      <c r="C74" s="28">
        <f>+(C62+C64)/128000</f>
        <v>1.52</v>
      </c>
      <c r="D74" s="19"/>
      <c r="E74" s="28">
        <f>+(E62+E64)/128000</f>
        <v>1.51</v>
      </c>
    </row>
    <row r="75" spans="3:5" ht="13.5" thickTop="1">
      <c r="C75" s="19"/>
      <c r="D75" s="19"/>
      <c r="E75" s="19"/>
    </row>
    <row r="76" ht="14.25">
      <c r="A76" s="29" t="s">
        <v>69</v>
      </c>
    </row>
    <row r="77" ht="14.25">
      <c r="A77" s="29" t="s">
        <v>145</v>
      </c>
    </row>
    <row r="78" spans="3:5" ht="12.75">
      <c r="C78" s="19"/>
      <c r="D78" s="19"/>
      <c r="E78" s="19"/>
    </row>
    <row r="81" spans="3:5" ht="12.75">
      <c r="C81" s="138">
        <f>+C71-C54</f>
        <v>0</v>
      </c>
      <c r="E81" s="138">
        <f>+E71-E54</f>
        <v>0</v>
      </c>
    </row>
  </sheetData>
  <printOptions/>
  <pageMargins left="0.75" right="0.62" top="0.5" bottom="0.42" header="0.41" footer="0.3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spans="1:9" s="44" customFormat="1" ht="30.75" customHeight="1">
      <c r="A1" s="149" t="s">
        <v>119</v>
      </c>
      <c r="B1" s="43"/>
      <c r="E1" s="45"/>
      <c r="F1" s="46"/>
      <c r="G1" s="47"/>
      <c r="H1" s="46"/>
      <c r="I1" s="46"/>
    </row>
    <row r="3" ht="12.75">
      <c r="A3" s="2" t="s">
        <v>152</v>
      </c>
    </row>
    <row r="4" ht="12.75">
      <c r="A4" s="1" t="s">
        <v>0</v>
      </c>
    </row>
    <row r="5" ht="12.75">
      <c r="A5" s="3"/>
    </row>
    <row r="6" ht="12.75">
      <c r="A6" s="2" t="s">
        <v>51</v>
      </c>
    </row>
    <row r="8" spans="7:8" s="2" customFormat="1" ht="27.75" customHeight="1">
      <c r="G8" s="17" t="s">
        <v>158</v>
      </c>
      <c r="H8" s="17"/>
    </row>
    <row r="9" s="2" customFormat="1" ht="12.75">
      <c r="G9" s="147" t="s">
        <v>153</v>
      </c>
    </row>
    <row r="10" s="2" customFormat="1" ht="12.75">
      <c r="G10" s="18" t="s">
        <v>5</v>
      </c>
    </row>
    <row r="11" spans="1:7" ht="12.75">
      <c r="A11" s="2" t="s">
        <v>52</v>
      </c>
      <c r="B11" s="2"/>
      <c r="G11" s="15"/>
    </row>
    <row r="12" spans="2:8" ht="12.75">
      <c r="B12" s="1" t="s">
        <v>53</v>
      </c>
      <c r="G12" s="19">
        <v>37126</v>
      </c>
      <c r="H12" s="19"/>
    </row>
    <row r="13" spans="2:8" ht="12.75">
      <c r="B13" s="1" t="s">
        <v>54</v>
      </c>
      <c r="G13" s="19">
        <v>-24622</v>
      </c>
      <c r="H13" s="19"/>
    </row>
    <row r="14" spans="2:8" ht="12.75">
      <c r="B14" s="1" t="s">
        <v>55</v>
      </c>
      <c r="G14" s="19">
        <v>-11194</v>
      </c>
      <c r="H14" s="19"/>
    </row>
    <row r="15" spans="7:8" ht="12.75">
      <c r="G15" s="27"/>
      <c r="H15" s="19"/>
    </row>
    <row r="16" spans="7:8" ht="12.75">
      <c r="G16" s="19"/>
      <c r="H16" s="19"/>
    </row>
    <row r="17" spans="1:8" ht="12.75">
      <c r="A17" s="1" t="s">
        <v>111</v>
      </c>
      <c r="G17" s="19">
        <f>SUM(G12:G15)</f>
        <v>1310</v>
      </c>
      <c r="H17" s="19"/>
    </row>
    <row r="18" spans="7:8" ht="12.75">
      <c r="G18" s="19"/>
      <c r="H18" s="19"/>
    </row>
    <row r="19" spans="2:8" ht="12.75">
      <c r="B19" s="1" t="s">
        <v>56</v>
      </c>
      <c r="G19" s="19">
        <v>99</v>
      </c>
      <c r="H19" s="19"/>
    </row>
    <row r="20" spans="2:8" ht="12.75">
      <c r="B20" s="1" t="s">
        <v>129</v>
      </c>
      <c r="G20" s="19">
        <v>-2</v>
      </c>
      <c r="H20" s="19"/>
    </row>
    <row r="21" spans="2:8" ht="12.75">
      <c r="B21" s="1" t="s">
        <v>57</v>
      </c>
      <c r="G21" s="19">
        <v>263</v>
      </c>
      <c r="H21" s="19"/>
    </row>
    <row r="22" spans="2:8" ht="12.75">
      <c r="B22" s="1" t="s">
        <v>143</v>
      </c>
      <c r="G22" s="19">
        <v>90</v>
      </c>
      <c r="H22" s="19"/>
    </row>
    <row r="23" spans="2:8" ht="12.75">
      <c r="B23" s="1" t="s">
        <v>116</v>
      </c>
      <c r="G23" s="19">
        <v>-74</v>
      </c>
      <c r="H23" s="19"/>
    </row>
    <row r="24" spans="2:8" ht="12.75">
      <c r="B24" s="1" t="s">
        <v>144</v>
      </c>
      <c r="G24" s="19">
        <v>109</v>
      </c>
      <c r="H24" s="19"/>
    </row>
    <row r="25" spans="2:8" ht="12.75">
      <c r="B25" s="1" t="s">
        <v>58</v>
      </c>
      <c r="G25" s="19">
        <v>-1510</v>
      </c>
      <c r="H25" s="19"/>
    </row>
    <row r="26" spans="7:8" ht="12.75">
      <c r="G26" s="27"/>
      <c r="H26" s="19"/>
    </row>
    <row r="27" spans="7:8" ht="12.75">
      <c r="G27" s="19"/>
      <c r="H27" s="19"/>
    </row>
    <row r="28" spans="1:8" ht="12.75">
      <c r="A28" s="1" t="s">
        <v>112</v>
      </c>
      <c r="G28" s="19">
        <f>SUM(G17:G27)</f>
        <v>285</v>
      </c>
      <c r="H28" s="19"/>
    </row>
    <row r="29" spans="7:8" ht="12.75">
      <c r="G29" s="19"/>
      <c r="H29" s="19"/>
    </row>
    <row r="30" spans="1:8" ht="12.75">
      <c r="A30" s="2" t="s">
        <v>59</v>
      </c>
      <c r="G30" s="19"/>
      <c r="H30" s="19"/>
    </row>
    <row r="31" spans="2:8" ht="12.75">
      <c r="B31" s="1" t="s">
        <v>60</v>
      </c>
      <c r="G31" s="20">
        <v>38</v>
      </c>
      <c r="H31" s="19"/>
    </row>
    <row r="32" spans="2:8" ht="12.75">
      <c r="B32" s="1" t="s">
        <v>135</v>
      </c>
      <c r="G32" s="21">
        <v>5</v>
      </c>
      <c r="H32" s="19"/>
    </row>
    <row r="33" spans="2:8" ht="12.75">
      <c r="B33" s="1" t="s">
        <v>125</v>
      </c>
      <c r="G33" s="21">
        <v>52</v>
      </c>
      <c r="H33" s="19"/>
    </row>
    <row r="34" spans="2:8" ht="12.75">
      <c r="B34" s="1" t="s">
        <v>132</v>
      </c>
      <c r="G34" s="21">
        <v>92</v>
      </c>
      <c r="H34" s="19"/>
    </row>
    <row r="35" spans="2:8" ht="12.75">
      <c r="B35" s="1" t="s">
        <v>61</v>
      </c>
      <c r="G35" s="21">
        <v>-1317</v>
      </c>
      <c r="H35" s="19"/>
    </row>
    <row r="36" spans="2:8" ht="12.75">
      <c r="B36" s="1" t="s">
        <v>131</v>
      </c>
      <c r="G36" s="21">
        <v>0</v>
      </c>
      <c r="H36" s="19"/>
    </row>
    <row r="37" spans="2:8" ht="12.75">
      <c r="B37" s="1" t="s">
        <v>117</v>
      </c>
      <c r="G37" s="21">
        <v>0</v>
      </c>
      <c r="H37" s="19"/>
    </row>
    <row r="38" spans="2:8" ht="12.75">
      <c r="B38" s="148" t="s">
        <v>136</v>
      </c>
      <c r="G38" s="21">
        <v>235</v>
      </c>
      <c r="H38" s="19"/>
    </row>
    <row r="39" spans="2:8" ht="12.75">
      <c r="B39" s="1" t="s">
        <v>62</v>
      </c>
      <c r="G39" s="22">
        <v>-5</v>
      </c>
      <c r="H39" s="19"/>
    </row>
    <row r="40" spans="7:8" ht="12.75">
      <c r="G40" s="19"/>
      <c r="H40" s="19"/>
    </row>
    <row r="41" spans="1:8" ht="12.75">
      <c r="A41" s="1" t="s">
        <v>63</v>
      </c>
      <c r="G41" s="19">
        <f>SUM(G31:G39)</f>
        <v>-900</v>
      </c>
      <c r="H41" s="19"/>
    </row>
    <row r="42" spans="7:8" ht="12.75">
      <c r="G42" s="19"/>
      <c r="H42" s="19"/>
    </row>
    <row r="43" spans="1:8" ht="12.75">
      <c r="A43" s="2" t="s">
        <v>64</v>
      </c>
      <c r="G43" s="19"/>
      <c r="H43" s="19"/>
    </row>
    <row r="44" spans="2:8" ht="12.75">
      <c r="B44" s="1" t="s">
        <v>126</v>
      </c>
      <c r="G44" s="20">
        <v>0</v>
      </c>
      <c r="H44" s="19"/>
    </row>
    <row r="45" spans="2:8" ht="12.75">
      <c r="B45" s="1" t="s">
        <v>160</v>
      </c>
      <c r="G45" s="21">
        <v>1000</v>
      </c>
      <c r="H45" s="19"/>
    </row>
    <row r="46" spans="2:8" ht="12.75">
      <c r="B46" s="1" t="s">
        <v>127</v>
      </c>
      <c r="G46" s="21">
        <v>0</v>
      </c>
      <c r="H46" s="19"/>
    </row>
    <row r="47" spans="2:8" ht="12.75">
      <c r="B47" s="1" t="s">
        <v>128</v>
      </c>
      <c r="G47" s="21">
        <v>0</v>
      </c>
      <c r="H47" s="19"/>
    </row>
    <row r="48" spans="2:8" ht="12.75">
      <c r="B48" s="1" t="s">
        <v>65</v>
      </c>
      <c r="G48" s="21">
        <v>-3295</v>
      </c>
      <c r="H48" s="19"/>
    </row>
    <row r="49" spans="2:8" ht="12.75">
      <c r="B49" s="1" t="s">
        <v>66</v>
      </c>
      <c r="G49" s="22">
        <v>-1239</v>
      </c>
      <c r="H49" s="19"/>
    </row>
    <row r="51" spans="1:8" ht="12.75">
      <c r="A51" s="1" t="s">
        <v>113</v>
      </c>
      <c r="G51" s="19">
        <f>SUM(G44:G49)</f>
        <v>-3534</v>
      </c>
      <c r="H51" s="19"/>
    </row>
    <row r="52" spans="7:8" ht="12.75">
      <c r="G52" s="27"/>
      <c r="H52" s="19"/>
    </row>
    <row r="53" spans="7:8" ht="12.75">
      <c r="G53" s="19"/>
      <c r="H53" s="19"/>
    </row>
    <row r="54" spans="1:8" ht="12.75">
      <c r="A54" s="1" t="s">
        <v>114</v>
      </c>
      <c r="G54" s="19">
        <f>+G51+G41+G28</f>
        <v>-4149</v>
      </c>
      <c r="H54" s="19"/>
    </row>
    <row r="55" spans="7:8" ht="12.75">
      <c r="G55" s="19"/>
      <c r="H55" s="19"/>
    </row>
    <row r="56" spans="1:8" ht="12.75">
      <c r="A56" s="1" t="s">
        <v>115</v>
      </c>
      <c r="G56" s="25">
        <v>5528</v>
      </c>
      <c r="H56" s="19"/>
    </row>
    <row r="57" spans="7:8" ht="12.75">
      <c r="G57" s="19"/>
      <c r="H57" s="19"/>
    </row>
    <row r="58" spans="7:8" ht="12.75">
      <c r="G58" s="24"/>
      <c r="H58" s="19"/>
    </row>
    <row r="59" spans="1:8" ht="12.75">
      <c r="A59" s="1" t="s">
        <v>146</v>
      </c>
      <c r="G59" s="25">
        <f>SUM(G54:G57)</f>
        <v>1379</v>
      </c>
      <c r="H59" s="19"/>
    </row>
    <row r="60" spans="7:8" ht="13.5" thickBot="1">
      <c r="G60" s="26"/>
      <c r="H60" s="19"/>
    </row>
    <row r="61" ht="13.5" thickTop="1"/>
    <row r="62" ht="12.75"/>
    <row r="63" s="42" customFormat="1" ht="15.75"/>
    <row r="64" s="13" customFormat="1" ht="15.75"/>
    <row r="65" ht="14.25">
      <c r="A65" s="29" t="s">
        <v>68</v>
      </c>
    </row>
    <row r="66" ht="14.25">
      <c r="A66" s="29" t="s">
        <v>145</v>
      </c>
    </row>
    <row r="67" ht="12.75">
      <c r="G67" s="15"/>
    </row>
    <row r="68" ht="12.75">
      <c r="G68" s="15"/>
    </row>
    <row r="69" ht="12.75">
      <c r="G69" s="15"/>
    </row>
    <row r="70" ht="12.75">
      <c r="G70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pans="1:9" s="44" customFormat="1" ht="30.75" customHeight="1">
      <c r="A1" s="149" t="s">
        <v>119</v>
      </c>
      <c r="B1" s="43"/>
      <c r="E1" s="45"/>
      <c r="F1" s="46"/>
      <c r="G1" s="47"/>
      <c r="H1" s="46"/>
      <c r="I1" s="46"/>
    </row>
    <row r="2" s="1" customFormat="1" ht="12.75"/>
    <row r="3" s="1" customFormat="1" ht="12.75">
      <c r="A3" s="2" t="s">
        <v>152</v>
      </c>
    </row>
    <row r="4" s="1" customFormat="1" ht="12.75">
      <c r="A4" s="1" t="s">
        <v>0</v>
      </c>
    </row>
    <row r="5" s="1" customFormat="1" ht="12.75">
      <c r="A5" s="3"/>
    </row>
    <row r="6" spans="1:11" s="31" customFormat="1" ht="15" customHeight="1">
      <c r="A6" s="30" t="s">
        <v>70</v>
      </c>
      <c r="E6" s="32"/>
      <c r="G6" s="32"/>
      <c r="H6" s="32"/>
      <c r="I6" s="32"/>
      <c r="K6" s="32"/>
    </row>
    <row r="7" spans="1:11" s="31" customFormat="1" ht="15" customHeight="1">
      <c r="A7" s="30"/>
      <c r="E7" s="32"/>
      <c r="G7" s="32"/>
      <c r="H7" s="32"/>
      <c r="I7" s="32"/>
      <c r="K7" s="32"/>
    </row>
    <row r="10" spans="4:11" s="29" customFormat="1" ht="15" customHeight="1">
      <c r="D10" s="33" t="s">
        <v>71</v>
      </c>
      <c r="E10" s="34"/>
      <c r="F10" s="33" t="s">
        <v>71</v>
      </c>
      <c r="G10" s="34"/>
      <c r="H10" s="34" t="s">
        <v>77</v>
      </c>
      <c r="I10" s="34"/>
      <c r="J10" s="33" t="s">
        <v>72</v>
      </c>
      <c r="K10" s="34"/>
    </row>
    <row r="11" spans="4:12" s="29" customFormat="1" ht="15" customHeight="1">
      <c r="D11" s="33" t="s">
        <v>73</v>
      </c>
      <c r="E11" s="34"/>
      <c r="F11" s="33" t="s">
        <v>74</v>
      </c>
      <c r="G11" s="34"/>
      <c r="H11" s="34" t="s">
        <v>78</v>
      </c>
      <c r="I11" s="34"/>
      <c r="J11" s="33" t="s">
        <v>75</v>
      </c>
      <c r="K11" s="34"/>
      <c r="L11" s="33" t="s">
        <v>76</v>
      </c>
    </row>
    <row r="12" spans="4:12" s="29" customFormat="1" ht="6" customHeight="1">
      <c r="D12" s="33"/>
      <c r="E12" s="34"/>
      <c r="F12" s="33"/>
      <c r="G12" s="34"/>
      <c r="H12" s="34"/>
      <c r="I12" s="34"/>
      <c r="J12" s="33"/>
      <c r="K12" s="34"/>
      <c r="L12" s="33"/>
    </row>
    <row r="13" spans="4:12" s="29" customFormat="1" ht="15" customHeight="1">
      <c r="D13" s="33" t="s">
        <v>5</v>
      </c>
      <c r="E13" s="34"/>
      <c r="F13" s="33" t="s">
        <v>5</v>
      </c>
      <c r="G13" s="34"/>
      <c r="H13" s="33" t="s">
        <v>5</v>
      </c>
      <c r="I13" s="34"/>
      <c r="J13" s="33" t="s">
        <v>5</v>
      </c>
      <c r="K13" s="34"/>
      <c r="L13" s="33" t="s">
        <v>5</v>
      </c>
    </row>
    <row r="14" spans="4:15" s="31" customFormat="1" ht="15" customHeight="1">
      <c r="D14" s="35"/>
      <c r="E14" s="36"/>
      <c r="F14" s="35"/>
      <c r="G14" s="36"/>
      <c r="H14" s="36"/>
      <c r="I14" s="36"/>
      <c r="J14" s="35"/>
      <c r="K14" s="36"/>
      <c r="L14" s="35"/>
      <c r="M14" s="35"/>
      <c r="N14" s="35"/>
      <c r="O14" s="35"/>
    </row>
    <row r="15" spans="1:12" s="31" customFormat="1" ht="15" customHeight="1">
      <c r="A15" s="32" t="s">
        <v>139</v>
      </c>
      <c r="D15" s="37">
        <v>128000</v>
      </c>
      <c r="E15" s="38"/>
      <c r="F15" s="37">
        <v>5982</v>
      </c>
      <c r="G15" s="38"/>
      <c r="H15" s="37">
        <v>31967</v>
      </c>
      <c r="I15" s="38"/>
      <c r="J15" s="37">
        <v>27863</v>
      </c>
      <c r="K15" s="38"/>
      <c r="L15" s="37">
        <f>SUM(D15:J15)</f>
        <v>193812</v>
      </c>
    </row>
    <row r="16" spans="4:12" s="31" customFormat="1" ht="15" customHeight="1">
      <c r="D16" s="37"/>
      <c r="E16" s="38"/>
      <c r="F16" s="37"/>
      <c r="G16" s="38"/>
      <c r="H16" s="38"/>
      <c r="I16" s="38"/>
      <c r="J16" s="37"/>
      <c r="K16" s="38"/>
      <c r="L16" s="37"/>
    </row>
    <row r="17" spans="1:12" s="31" customFormat="1" ht="15" customHeight="1">
      <c r="A17" s="31" t="s">
        <v>147</v>
      </c>
      <c r="D17" s="37">
        <v>0</v>
      </c>
      <c r="E17" s="38"/>
      <c r="F17" s="37">
        <v>0</v>
      </c>
      <c r="G17" s="38"/>
      <c r="H17" s="38">
        <v>-415</v>
      </c>
      <c r="I17" s="38"/>
      <c r="J17" s="37">
        <v>0</v>
      </c>
      <c r="K17" s="38"/>
      <c r="L17" s="37">
        <f>SUM(D17:J17)</f>
        <v>-415</v>
      </c>
    </row>
    <row r="18" spans="4:12" s="31" customFormat="1" ht="15" customHeight="1">
      <c r="D18" s="37"/>
      <c r="E18" s="38"/>
      <c r="F18" s="37"/>
      <c r="G18" s="38"/>
      <c r="H18" s="38"/>
      <c r="I18" s="38"/>
      <c r="J18" s="37"/>
      <c r="K18" s="38"/>
      <c r="L18" s="37"/>
    </row>
    <row r="19" spans="1:12" s="31" customFormat="1" ht="15" customHeight="1">
      <c r="A19" s="31" t="s">
        <v>79</v>
      </c>
      <c r="D19" s="37">
        <v>0</v>
      </c>
      <c r="E19" s="38"/>
      <c r="F19" s="37">
        <v>0</v>
      </c>
      <c r="G19" s="38"/>
      <c r="H19" s="38">
        <v>-469</v>
      </c>
      <c r="I19" s="38"/>
      <c r="J19" s="37">
        <v>0</v>
      </c>
      <c r="K19" s="38"/>
      <c r="L19" s="37">
        <f>SUM(D19:J19)</f>
        <v>-469</v>
      </c>
    </row>
    <row r="20" spans="4:12" s="31" customFormat="1" ht="15" customHeight="1">
      <c r="D20" s="37"/>
      <c r="E20" s="38"/>
      <c r="F20" s="37"/>
      <c r="G20" s="38"/>
      <c r="H20" s="38"/>
      <c r="I20" s="38"/>
      <c r="J20" s="37"/>
      <c r="K20" s="38"/>
      <c r="L20" s="37"/>
    </row>
    <row r="21" spans="1:12" s="31" customFormat="1" ht="15" customHeight="1">
      <c r="A21" s="31" t="s">
        <v>134</v>
      </c>
      <c r="D21" s="37">
        <v>0</v>
      </c>
      <c r="E21" s="38"/>
      <c r="F21" s="37">
        <v>0</v>
      </c>
      <c r="G21" s="38"/>
      <c r="H21" s="38">
        <v>0</v>
      </c>
      <c r="I21" s="38"/>
      <c r="J21" s="37">
        <v>0</v>
      </c>
      <c r="K21" s="38"/>
      <c r="L21" s="37">
        <f>SUM(D21:J21)</f>
        <v>0</v>
      </c>
    </row>
    <row r="22" spans="4:12" s="31" customFormat="1" ht="15" customHeight="1">
      <c r="D22" s="37"/>
      <c r="E22" s="38"/>
      <c r="F22" s="37"/>
      <c r="G22" s="38"/>
      <c r="H22" s="38"/>
      <c r="I22" s="38"/>
      <c r="J22" s="37"/>
      <c r="K22" s="38"/>
      <c r="L22" s="37"/>
    </row>
    <row r="23" spans="1:12" s="31" customFormat="1" ht="15" customHeight="1">
      <c r="A23" s="31" t="s">
        <v>148</v>
      </c>
      <c r="D23" s="37">
        <v>0</v>
      </c>
      <c r="E23" s="38"/>
      <c r="F23" s="37">
        <v>0</v>
      </c>
      <c r="G23" s="38"/>
      <c r="H23" s="38">
        <v>0</v>
      </c>
      <c r="I23" s="38"/>
      <c r="J23" s="37">
        <v>1621</v>
      </c>
      <c r="K23" s="38"/>
      <c r="L23" s="37">
        <f>SUM(D23:J23)</f>
        <v>1621</v>
      </c>
    </row>
    <row r="24" spans="4:12" s="31" customFormat="1" ht="15" customHeight="1">
      <c r="D24" s="39"/>
      <c r="E24" s="40"/>
      <c r="F24" s="39"/>
      <c r="G24" s="40"/>
      <c r="H24" s="40"/>
      <c r="I24" s="40"/>
      <c r="J24" s="39"/>
      <c r="K24" s="40"/>
      <c r="L24" s="39"/>
    </row>
    <row r="25" spans="1:15" s="31" customFormat="1" ht="15" customHeight="1" thickBot="1">
      <c r="A25" s="32" t="s">
        <v>159</v>
      </c>
      <c r="B25" s="32"/>
      <c r="C25" s="32"/>
      <c r="D25" s="41">
        <f>SUM(D15:D24)</f>
        <v>128000</v>
      </c>
      <c r="E25" s="40"/>
      <c r="F25" s="41">
        <f>SUM(F15:F24)</f>
        <v>5982</v>
      </c>
      <c r="G25" s="40"/>
      <c r="H25" s="41">
        <f>SUM(H15:H24)</f>
        <v>31083</v>
      </c>
      <c r="I25" s="40"/>
      <c r="J25" s="41">
        <f>SUM(J15:J24)</f>
        <v>29484</v>
      </c>
      <c r="K25" s="40"/>
      <c r="L25" s="41">
        <f>SUM(L15:L23)</f>
        <v>194549</v>
      </c>
      <c r="M25" s="35"/>
      <c r="N25" s="35"/>
      <c r="O25" s="35"/>
    </row>
    <row r="26" spans="4:15" s="31" customFormat="1" ht="15" customHeight="1">
      <c r="D26" s="39"/>
      <c r="E26" s="40"/>
      <c r="F26" s="39"/>
      <c r="G26" s="40"/>
      <c r="H26" s="40"/>
      <c r="I26" s="40"/>
      <c r="J26" s="39"/>
      <c r="K26" s="40"/>
      <c r="L26" s="39"/>
      <c r="M26" s="35"/>
      <c r="N26" s="35"/>
      <c r="O26" s="35"/>
    </row>
    <row r="27" ht="12.75">
      <c r="J27" s="150"/>
    </row>
    <row r="28" s="42" customFormat="1" ht="15.75"/>
    <row r="29" s="13" customFormat="1" ht="15.75"/>
    <row r="30" s="1" customFormat="1" ht="14.25">
      <c r="A30" s="29" t="s">
        <v>123</v>
      </c>
    </row>
    <row r="31" s="1" customFormat="1" ht="14.25">
      <c r="A31" s="29" t="s">
        <v>145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2005-01-28T08:50:02Z</cp:lastPrinted>
  <dcterms:created xsi:type="dcterms:W3CDTF">2003-01-02T11:58:16Z</dcterms:created>
  <dcterms:modified xsi:type="dcterms:W3CDTF">2005-01-28T08:50:25Z</dcterms:modified>
  <cp:category/>
  <cp:version/>
  <cp:contentType/>
  <cp:contentStatus/>
</cp:coreProperties>
</file>